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1340" windowHeight="6540"/>
  </bookViews>
  <sheets>
    <sheet name="One-sample t-test" sheetId="2" r:id="rId1"/>
    <sheet name="Two-sample test" sheetId="1" r:id="rId2"/>
  </sheets>
  <calcPr calcId="125725"/>
</workbook>
</file>

<file path=xl/calcChain.xml><?xml version="1.0" encoding="utf-8"?>
<calcChain xmlns="http://schemas.openxmlformats.org/spreadsheetml/2006/main">
  <c r="B26" i="2"/>
  <c r="B25"/>
  <c r="B24"/>
  <c r="B23"/>
  <c r="B22"/>
  <c r="B21"/>
  <c r="B20"/>
  <c r="B19"/>
  <c r="B18"/>
  <c r="B17"/>
  <c r="B16"/>
  <c r="B15"/>
  <c r="B14"/>
  <c r="B13"/>
  <c r="H12"/>
  <c r="H13" s="1"/>
  <c r="E12"/>
  <c r="E13" s="1"/>
  <c r="F13" s="1"/>
  <c r="B12"/>
  <c r="H11"/>
  <c r="E11"/>
  <c r="B11"/>
  <c r="E10"/>
  <c r="E17" s="1"/>
  <c r="E18" s="1"/>
  <c r="F18" s="1"/>
  <c r="B10"/>
  <c r="L10" i="1"/>
  <c r="L9"/>
  <c r="K10"/>
  <c r="K9"/>
  <c r="J10"/>
  <c r="J9"/>
  <c r="E9"/>
  <c r="F9"/>
  <c r="G9"/>
  <c r="H9" s="1"/>
  <c r="E10"/>
  <c r="F10"/>
  <c r="G10"/>
  <c r="H10" s="1"/>
  <c r="F12"/>
  <c r="F26"/>
  <c r="E20" i="2" l="1"/>
  <c r="F20" s="1"/>
  <c r="H10"/>
  <c r="F10"/>
  <c r="F17" s="1"/>
  <c r="F11"/>
  <c r="F12"/>
  <c r="E19"/>
  <c r="F19" s="1"/>
  <c r="H13" i="1"/>
  <c r="G27" s="1"/>
  <c r="F27"/>
  <c r="G19"/>
  <c r="H19" s="1"/>
  <c r="E19"/>
  <c r="F19"/>
  <c r="G12"/>
  <c r="H12" s="1"/>
  <c r="G26" s="1"/>
  <c r="H26" s="1"/>
  <c r="H27" l="1"/>
</calcChain>
</file>

<file path=xl/sharedStrings.xml><?xml version="1.0" encoding="utf-8"?>
<sst xmlns="http://schemas.openxmlformats.org/spreadsheetml/2006/main" count="58" uniqueCount="45">
  <si>
    <t>Survey 1</t>
  </si>
  <si>
    <t>Survey 2</t>
  </si>
  <si>
    <t>Raw Data:</t>
  </si>
  <si>
    <t>Survey</t>
  </si>
  <si>
    <t>Difference:</t>
  </si>
  <si>
    <t>N</t>
  </si>
  <si>
    <t>Mean</t>
  </si>
  <si>
    <t>Std Dev</t>
  </si>
  <si>
    <t>Std Err</t>
  </si>
  <si>
    <t>Equality of Variances Test:</t>
  </si>
  <si>
    <t>Method</t>
  </si>
  <si>
    <t>t-value</t>
  </si>
  <si>
    <t>Pr &gt; |t|</t>
  </si>
  <si>
    <t>Pooled</t>
  </si>
  <si>
    <t>Folded F</t>
  </si>
  <si>
    <t>Num df</t>
  </si>
  <si>
    <t>Den df</t>
  </si>
  <si>
    <t>F-value</t>
  </si>
  <si>
    <t>Pr &gt; F</t>
  </si>
  <si>
    <t>Summary Statistics:</t>
  </si>
  <si>
    <t>df</t>
  </si>
  <si>
    <t>Satterthwaite</t>
  </si>
  <si>
    <t>Equal Variances</t>
  </si>
  <si>
    <t>Unequal Variances</t>
  </si>
  <si>
    <t>Test of the Means: t-Tests</t>
  </si>
  <si>
    <t>Spreadsheet for Two-sample t-test</t>
  </si>
  <si>
    <t xml:space="preserve"> - Type in raw data (up to 50 numbers per column) and the answers appear on the right.</t>
  </si>
  <si>
    <t>CI</t>
  </si>
  <si>
    <t>LCL</t>
  </si>
  <si>
    <t>Individual Confidence Limits</t>
  </si>
  <si>
    <t>Per/ha</t>
  </si>
  <si>
    <t>Survey Data Worksheet with M-value</t>
  </si>
  <si>
    <t xml:space="preserve"> - Type in the M-value and raw data (up to 50 numbers per column) and the answers appear on the right.</t>
  </si>
  <si>
    <t>M-value:</t>
  </si>
  <si>
    <t>Summary Statistics with M-value:</t>
  </si>
  <si>
    <t>Without M-value:</t>
  </si>
  <si>
    <t>Capped Data:</t>
  </si>
  <si>
    <t>Plot</t>
  </si>
  <si>
    <t>Stems</t>
  </si>
  <si>
    <t>Counts</t>
  </si>
  <si>
    <t>Per Hectare*</t>
  </si>
  <si>
    <t>90% Confidence Limits:</t>
  </si>
  <si>
    <t>&lt;== Is this greater than the MSS?</t>
  </si>
  <si>
    <t>UCL</t>
  </si>
  <si>
    <t>* Assuming 50 m2 plots (and a plot multiplier of 200)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</si>
</sst>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"/>
    <numFmt numFmtId="166" formatCode="0.000"/>
  </numFmts>
  <fonts count="5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Border="1"/>
    <xf numFmtId="164" fontId="0" fillId="0" borderId="0" xfId="0" applyNumberFormat="1"/>
    <xf numFmtId="0" fontId="1" fillId="0" borderId="2" xfId="0" applyFont="1" applyBorder="1"/>
    <xf numFmtId="164" fontId="1" fillId="0" borderId="0" xfId="0" applyNumberFormat="1" applyFont="1"/>
    <xf numFmtId="1" fontId="0" fillId="0" borderId="0" xfId="0" applyNumberFormat="1"/>
    <xf numFmtId="165" fontId="0" fillId="0" borderId="0" xfId="0" applyNumberFormat="1"/>
    <xf numFmtId="164" fontId="2" fillId="0" borderId="0" xfId="0" applyNumberFormat="1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0" xfId="0" applyFont="1"/>
    <xf numFmtId="166" fontId="0" fillId="0" borderId="0" xfId="0" applyNumberFormat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right"/>
    </xf>
    <xf numFmtId="0" fontId="1" fillId="0" borderId="0" xfId="0" applyFont="1" applyBorder="1"/>
    <xf numFmtId="164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" fontId="0" fillId="0" borderId="0" xfId="0" applyNumberForma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I17" sqref="I17"/>
    </sheetView>
  </sheetViews>
  <sheetFormatPr defaultRowHeight="12.75"/>
  <cols>
    <col min="1" max="2" width="13.28515625" customWidth="1"/>
  </cols>
  <sheetData>
    <row r="1" spans="1:8" ht="18">
      <c r="A1" s="16" t="s">
        <v>31</v>
      </c>
      <c r="B1" s="17"/>
      <c r="C1" s="1"/>
      <c r="D1" s="1"/>
    </row>
    <row r="2" spans="1:8" ht="18">
      <c r="A2" s="16"/>
      <c r="B2" s="17"/>
      <c r="C2" s="1"/>
      <c r="D2" s="1"/>
    </row>
    <row r="3" spans="1:8">
      <c r="A3" s="1" t="s">
        <v>32</v>
      </c>
      <c r="B3" s="17"/>
      <c r="C3" s="1"/>
      <c r="D3" s="1"/>
    </row>
    <row r="4" spans="1:8" ht="18.75" thickBot="1">
      <c r="A4" s="16"/>
      <c r="B4" s="17"/>
      <c r="C4" s="1"/>
      <c r="D4" s="1"/>
    </row>
    <row r="5" spans="1:8">
      <c r="A5" s="18"/>
      <c r="B5" s="19"/>
      <c r="C5" s="1"/>
      <c r="D5" s="1"/>
    </row>
    <row r="6" spans="1:8">
      <c r="A6" s="20" t="s">
        <v>33</v>
      </c>
      <c r="B6" s="10">
        <v>5</v>
      </c>
      <c r="C6" s="21"/>
      <c r="D6" s="22" t="s">
        <v>34</v>
      </c>
      <c r="E6" s="3"/>
      <c r="F6" s="3"/>
      <c r="G6" s="3"/>
      <c r="H6" s="23" t="s">
        <v>35</v>
      </c>
    </row>
    <row r="7" spans="1:8">
      <c r="A7" s="9"/>
      <c r="B7" s="10"/>
      <c r="C7" s="17"/>
      <c r="D7" s="24"/>
      <c r="E7" s="3"/>
    </row>
    <row r="8" spans="1:8">
      <c r="A8" s="25" t="s">
        <v>2</v>
      </c>
      <c r="B8" s="26" t="s">
        <v>36</v>
      </c>
      <c r="C8" s="17"/>
      <c r="D8" s="27"/>
      <c r="E8" s="28" t="s">
        <v>37</v>
      </c>
      <c r="F8" s="29" t="s">
        <v>38</v>
      </c>
      <c r="H8" s="29" t="s">
        <v>38</v>
      </c>
    </row>
    <row r="9" spans="1:8">
      <c r="A9" s="9"/>
      <c r="B9" s="10"/>
      <c r="C9" s="17"/>
      <c r="D9" s="24"/>
      <c r="E9" s="28" t="s">
        <v>39</v>
      </c>
      <c r="F9" s="33" t="s">
        <v>40</v>
      </c>
      <c r="H9" s="33" t="s">
        <v>40</v>
      </c>
    </row>
    <row r="10" spans="1:8">
      <c r="A10" s="9">
        <v>6</v>
      </c>
      <c r="B10" s="10">
        <f t="shared" ref="B10:B23" si="0">IF(A10&lt;&gt;"",(A10*(A10&lt;=$B$6)+$B$6*(A10&gt;$B$6)),"")</f>
        <v>5</v>
      </c>
      <c r="C10" s="17"/>
      <c r="D10" s="8" t="s">
        <v>5</v>
      </c>
      <c r="E10" s="6">
        <f>COUNT(A6:A55)</f>
        <v>14</v>
      </c>
      <c r="F10" s="6">
        <f>E10</f>
        <v>14</v>
      </c>
      <c r="H10" s="6">
        <f>E10</f>
        <v>14</v>
      </c>
    </row>
    <row r="11" spans="1:8">
      <c r="A11" s="9">
        <v>3</v>
      </c>
      <c r="B11" s="10">
        <f t="shared" si="0"/>
        <v>3</v>
      </c>
      <c r="C11" s="17"/>
      <c r="D11" s="8" t="s">
        <v>6</v>
      </c>
      <c r="E11" s="15">
        <f>AVERAGE(B10:B55)</f>
        <v>3.3571428571428572</v>
      </c>
      <c r="F11" s="7">
        <f>E11*200</f>
        <v>671.42857142857144</v>
      </c>
      <c r="H11" s="7">
        <f>AVERAGE(A6:A55)*200</f>
        <v>728.57142857142856</v>
      </c>
    </row>
    <row r="12" spans="1:8">
      <c r="A12" s="9">
        <v>3</v>
      </c>
      <c r="B12" s="10">
        <f t="shared" si="0"/>
        <v>3</v>
      </c>
      <c r="C12" s="17"/>
      <c r="D12" s="8" t="s">
        <v>7</v>
      </c>
      <c r="E12" s="15">
        <f>STDEV(B10:B55)</f>
        <v>1.4990839693802172</v>
      </c>
      <c r="F12" s="7">
        <f>E12*200</f>
        <v>299.81679387604345</v>
      </c>
      <c r="H12" s="7">
        <f>STDEV(A6:A55)*200</f>
        <v>372.98911394419963</v>
      </c>
    </row>
    <row r="13" spans="1:8">
      <c r="A13" s="9">
        <v>2</v>
      </c>
      <c r="B13" s="10">
        <f t="shared" si="0"/>
        <v>2</v>
      </c>
      <c r="C13" s="17"/>
      <c r="D13" s="8" t="s">
        <v>8</v>
      </c>
      <c r="E13" s="15">
        <f>E12/SQRT(E10)</f>
        <v>0.40064704338756363</v>
      </c>
      <c r="F13" s="7">
        <f>E13*200</f>
        <v>80.129408677512728</v>
      </c>
      <c r="H13" s="7">
        <f>H12/SQRT(E10)</f>
        <v>99.685533812541564</v>
      </c>
    </row>
    <row r="14" spans="1:8">
      <c r="A14" s="9">
        <v>1</v>
      </c>
      <c r="B14" s="10">
        <f t="shared" si="0"/>
        <v>1</v>
      </c>
      <c r="C14" s="17"/>
      <c r="D14" s="1"/>
      <c r="H14" s="3"/>
    </row>
    <row r="15" spans="1:8">
      <c r="A15" s="9">
        <v>3</v>
      </c>
      <c r="B15" s="10">
        <f t="shared" si="0"/>
        <v>3</v>
      </c>
      <c r="C15" s="17"/>
      <c r="D15" s="30" t="s">
        <v>41</v>
      </c>
      <c r="H15" s="3"/>
    </row>
    <row r="16" spans="1:8">
      <c r="A16" s="9">
        <v>6</v>
      </c>
      <c r="B16" s="10">
        <f t="shared" si="0"/>
        <v>5</v>
      </c>
      <c r="C16" s="17"/>
      <c r="D16" s="1"/>
      <c r="H16" s="3"/>
    </row>
    <row r="17" spans="1:9">
      <c r="A17" s="9">
        <v>4</v>
      </c>
      <c r="B17" s="10">
        <f t="shared" si="0"/>
        <v>4</v>
      </c>
      <c r="C17" s="17"/>
      <c r="D17" s="27" t="s">
        <v>11</v>
      </c>
      <c r="E17" s="15">
        <f>TINV(0.1,(E10-1))</f>
        <v>1.7709333826482787</v>
      </c>
      <c r="F17" s="15">
        <f>TINV(0.1,(F10-1))</f>
        <v>1.7709333826482787</v>
      </c>
      <c r="H17" s="3"/>
    </row>
    <row r="18" spans="1:9">
      <c r="A18" s="9">
        <v>3</v>
      </c>
      <c r="B18" s="10">
        <f t="shared" si="0"/>
        <v>3</v>
      </c>
      <c r="C18" s="17"/>
      <c r="D18" s="27" t="s">
        <v>27</v>
      </c>
      <c r="E18" s="15">
        <f>E17*E13</f>
        <v>0.70951922379436971</v>
      </c>
      <c r="F18" s="7">
        <f>E18*200</f>
        <v>141.90384475887393</v>
      </c>
      <c r="H18" s="8"/>
    </row>
    <row r="19" spans="1:9">
      <c r="A19" s="9">
        <v>6</v>
      </c>
      <c r="B19" s="10">
        <f t="shared" si="0"/>
        <v>5</v>
      </c>
      <c r="C19" s="17"/>
      <c r="D19" s="27" t="s">
        <v>28</v>
      </c>
      <c r="E19" s="15">
        <f>E11-E18</f>
        <v>2.6476236333484877</v>
      </c>
      <c r="F19" s="31">
        <f>E19*200</f>
        <v>529.52472666969754</v>
      </c>
      <c r="G19" s="8" t="s">
        <v>42</v>
      </c>
      <c r="H19" s="3"/>
    </row>
    <row r="20" spans="1:9">
      <c r="A20" s="9">
        <v>1</v>
      </c>
      <c r="B20" s="10">
        <f t="shared" si="0"/>
        <v>1</v>
      </c>
      <c r="C20" s="17"/>
      <c r="D20" s="27" t="s">
        <v>43</v>
      </c>
      <c r="E20" s="15">
        <f>E11+E18</f>
        <v>4.0666620809372267</v>
      </c>
      <c r="F20" s="7">
        <f>E20*200</f>
        <v>813.33241618744535</v>
      </c>
      <c r="G20" s="3"/>
      <c r="H20" s="3"/>
    </row>
    <row r="21" spans="1:9">
      <c r="A21" s="9">
        <v>2</v>
      </c>
      <c r="B21" s="10">
        <f t="shared" si="0"/>
        <v>2</v>
      </c>
      <c r="C21" s="17"/>
      <c r="D21" s="24"/>
      <c r="E21" s="32"/>
      <c r="F21" s="32"/>
      <c r="G21" s="24"/>
      <c r="H21" s="24"/>
      <c r="I21" s="1"/>
    </row>
    <row r="22" spans="1:9">
      <c r="A22" s="9">
        <v>5</v>
      </c>
      <c r="B22" s="10">
        <f t="shared" si="0"/>
        <v>5</v>
      </c>
      <c r="C22" s="17"/>
      <c r="D22" s="24"/>
      <c r="E22" s="24"/>
      <c r="F22" s="24"/>
      <c r="G22" s="24"/>
      <c r="H22" s="24"/>
      <c r="I22" s="1"/>
    </row>
    <row r="23" spans="1:9">
      <c r="A23" s="9">
        <v>6</v>
      </c>
      <c r="B23" s="10">
        <f t="shared" si="0"/>
        <v>5</v>
      </c>
      <c r="C23" s="17"/>
      <c r="D23" s="1"/>
      <c r="E23" s="24"/>
      <c r="F23" s="24"/>
      <c r="G23" s="24"/>
      <c r="H23" s="24"/>
      <c r="I23" s="1"/>
    </row>
    <row r="24" spans="1:9">
      <c r="A24" s="9"/>
      <c r="B24" s="10" t="str">
        <f>IF(A24&lt;&gt;"",(A24*(A24&lt;=$B$6)+$B$6*(A24&gt;$B$6)),"")</f>
        <v/>
      </c>
      <c r="C24" s="17"/>
      <c r="D24" s="27" t="s">
        <v>44</v>
      </c>
      <c r="E24" s="24"/>
      <c r="F24" s="24"/>
      <c r="G24" s="24"/>
      <c r="H24" s="24"/>
      <c r="I24" s="1"/>
    </row>
    <row r="25" spans="1:9">
      <c r="A25" s="9"/>
      <c r="B25" s="10" t="str">
        <f t="shared" ref="B25:B26" si="1">IF(A25&lt;&gt;"",(A25*(A25&lt;=$B$6)+$B$6*(A25&gt;$B$6)),"")</f>
        <v/>
      </c>
      <c r="C25" s="17"/>
      <c r="D25" s="27"/>
      <c r="E25" s="1"/>
      <c r="F25" s="27"/>
      <c r="G25" s="27"/>
      <c r="H25" s="27"/>
      <c r="I25" s="27"/>
    </row>
    <row r="26" spans="1:9">
      <c r="A26" s="9"/>
      <c r="B26" s="10" t="str">
        <f t="shared" si="1"/>
        <v/>
      </c>
      <c r="C26" s="17"/>
      <c r="D26" s="1"/>
      <c r="E26" s="1"/>
      <c r="F26" s="24"/>
      <c r="G26" s="24"/>
      <c r="H26" s="24"/>
      <c r="I26" s="24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selection activeCell="L22" sqref="L22"/>
    </sheetView>
  </sheetViews>
  <sheetFormatPr defaultRowHeight="12.75"/>
  <cols>
    <col min="1" max="2" width="9.140625" style="1"/>
    <col min="3" max="3" width="5.140625" style="1" customWidth="1"/>
    <col min="9" max="9" width="4.85546875" customWidth="1"/>
  </cols>
  <sheetData>
    <row r="1" spans="1:12" ht="18">
      <c r="A1" s="13" t="s">
        <v>25</v>
      </c>
    </row>
    <row r="3" spans="1:12">
      <c r="A3" s="1" t="s">
        <v>26</v>
      </c>
    </row>
    <row r="4" spans="1:12" ht="13.5" thickBot="1"/>
    <row r="5" spans="1:12">
      <c r="A5" s="4" t="s">
        <v>2</v>
      </c>
      <c r="B5" s="2"/>
      <c r="D5" s="5" t="s">
        <v>19</v>
      </c>
      <c r="E5" s="3"/>
      <c r="F5" s="3"/>
      <c r="G5" s="3"/>
      <c r="H5" s="3"/>
      <c r="I5" s="3"/>
    </row>
    <row r="6" spans="1:12">
      <c r="A6" s="9" t="s">
        <v>0</v>
      </c>
      <c r="B6" s="10" t="s">
        <v>1</v>
      </c>
      <c r="D6" s="3"/>
      <c r="E6" s="3"/>
      <c r="F6" s="3"/>
      <c r="G6" s="3"/>
      <c r="H6" s="3"/>
      <c r="I6" s="3"/>
      <c r="J6" s="14" t="s">
        <v>29</v>
      </c>
    </row>
    <row r="7" spans="1:12">
      <c r="A7" s="9">
        <v>3</v>
      </c>
      <c r="B7" s="10">
        <v>5</v>
      </c>
      <c r="D7" s="8" t="s">
        <v>3</v>
      </c>
      <c r="E7" s="8" t="s">
        <v>5</v>
      </c>
      <c r="F7" s="8" t="s">
        <v>6</v>
      </c>
      <c r="G7" s="8" t="s">
        <v>7</v>
      </c>
      <c r="H7" s="8" t="s">
        <v>8</v>
      </c>
      <c r="I7" s="8"/>
      <c r="J7" s="8" t="s">
        <v>27</v>
      </c>
      <c r="K7" s="8" t="s">
        <v>28</v>
      </c>
      <c r="L7" s="8" t="s">
        <v>30</v>
      </c>
    </row>
    <row r="8" spans="1:12">
      <c r="A8" s="9">
        <v>2</v>
      </c>
      <c r="B8" s="10">
        <v>6</v>
      </c>
      <c r="D8" s="3"/>
      <c r="E8" s="3"/>
      <c r="F8" s="3"/>
      <c r="G8" s="3"/>
      <c r="H8" s="3"/>
      <c r="I8" s="3"/>
    </row>
    <row r="9" spans="1:12">
      <c r="A9" s="9">
        <v>6</v>
      </c>
      <c r="B9" s="10">
        <v>5</v>
      </c>
      <c r="D9" s="6">
        <v>1</v>
      </c>
      <c r="E9" s="6">
        <f>COUNT(A7:A54)</f>
        <v>11</v>
      </c>
      <c r="F9" s="3">
        <f>AVERAGE(A7:A54)</f>
        <v>3.2727272727272729</v>
      </c>
      <c r="G9" s="3">
        <f>STDEV(A7:A54)</f>
        <v>2.1950357213908429</v>
      </c>
      <c r="H9" s="3">
        <f>G9/SQRT(E9)</f>
        <v>0.66182817175277442</v>
      </c>
      <c r="I9" s="3"/>
      <c r="J9" s="15">
        <f>TINV(0.1,E9-1)*H9</f>
        <v>1.1995378176402067</v>
      </c>
      <c r="K9" s="15">
        <f>F9-J9</f>
        <v>2.073189455087066</v>
      </c>
      <c r="L9" s="7">
        <f>200*K9</f>
        <v>414.63789101741321</v>
      </c>
    </row>
    <row r="10" spans="1:12">
      <c r="A10" s="9">
        <v>0</v>
      </c>
      <c r="B10" s="10">
        <v>5</v>
      </c>
      <c r="D10" s="6">
        <v>2</v>
      </c>
      <c r="E10" s="6">
        <f>COUNT(B7:B21)</f>
        <v>9</v>
      </c>
      <c r="F10" s="3">
        <f>AVERAGE(B7:B54)</f>
        <v>5.4444444444444446</v>
      </c>
      <c r="G10" s="3">
        <f>STDEV(B7:B54)</f>
        <v>0.52704627669473059</v>
      </c>
      <c r="H10" s="3">
        <f>G10/SQRT(E10)</f>
        <v>0.17568209223157685</v>
      </c>
      <c r="I10" s="3"/>
      <c r="J10" s="15">
        <f>TINV(0.1,E10-1)*H10</f>
        <v>0.32668928909557898</v>
      </c>
      <c r="K10" s="15">
        <f>F10-J10</f>
        <v>5.117755155348866</v>
      </c>
      <c r="L10" s="7">
        <f>200*K10</f>
        <v>1023.5510310697732</v>
      </c>
    </row>
    <row r="11" spans="1:12">
      <c r="A11" s="9">
        <v>0</v>
      </c>
      <c r="B11" s="10">
        <v>5</v>
      </c>
      <c r="D11" s="3"/>
      <c r="E11" s="3"/>
      <c r="F11" s="3"/>
      <c r="G11" s="3"/>
      <c r="H11" s="3"/>
      <c r="I11" s="3"/>
    </row>
    <row r="12" spans="1:12">
      <c r="A12" s="9">
        <v>4</v>
      </c>
      <c r="B12" s="10">
        <v>6</v>
      </c>
      <c r="D12" s="3" t="s">
        <v>4</v>
      </c>
      <c r="E12" s="3"/>
      <c r="F12" s="3">
        <f>F9-F10</f>
        <v>-2.1717171717171717</v>
      </c>
      <c r="G12" s="3">
        <f>SQRT(((E9-1)*G9^2+(E10-1)*G10^2)/(E9+E10-2))</f>
        <v>1.6733871240364957</v>
      </c>
      <c r="H12" s="3">
        <f>G12*SQRT(1/E9+1/E10)</f>
        <v>0.75213157924877705</v>
      </c>
      <c r="I12" t="s">
        <v>22</v>
      </c>
    </row>
    <row r="13" spans="1:12">
      <c r="A13" s="9">
        <v>6</v>
      </c>
      <c r="B13" s="10">
        <v>6</v>
      </c>
      <c r="D13" s="3"/>
      <c r="E13" s="3"/>
      <c r="F13" s="3"/>
      <c r="H13" s="3">
        <f>SQRT(H9^2+H10^2)</f>
        <v>0.68474865933164419</v>
      </c>
      <c r="I13" t="s">
        <v>23</v>
      </c>
    </row>
    <row r="14" spans="1:12">
      <c r="A14" s="9">
        <v>2</v>
      </c>
      <c r="B14" s="10">
        <v>5</v>
      </c>
      <c r="D14" s="3"/>
      <c r="E14" s="3"/>
      <c r="F14" s="3"/>
      <c r="H14" s="3"/>
    </row>
    <row r="15" spans="1:12">
      <c r="A15" s="9">
        <v>3</v>
      </c>
      <c r="B15" s="10">
        <v>6</v>
      </c>
      <c r="D15" s="5" t="s">
        <v>9</v>
      </c>
      <c r="E15" s="3"/>
      <c r="F15" s="3"/>
      <c r="G15" s="3"/>
      <c r="H15" s="3"/>
    </row>
    <row r="16" spans="1:12">
      <c r="A16" s="9">
        <v>6</v>
      </c>
      <c r="B16" s="10"/>
      <c r="D16" s="3"/>
      <c r="E16" s="3"/>
      <c r="F16" s="3"/>
      <c r="G16" s="3"/>
      <c r="H16" s="3"/>
    </row>
    <row r="17" spans="1:9">
      <c r="A17" s="9">
        <v>4</v>
      </c>
      <c r="B17" s="10"/>
      <c r="D17" s="8" t="s">
        <v>10</v>
      </c>
      <c r="E17" s="8" t="s">
        <v>15</v>
      </c>
      <c r="F17" s="8" t="s">
        <v>16</v>
      </c>
      <c r="G17" s="8" t="s">
        <v>17</v>
      </c>
      <c r="H17" s="8" t="s">
        <v>18</v>
      </c>
    </row>
    <row r="18" spans="1:9">
      <c r="A18" s="9"/>
      <c r="B18" s="10"/>
      <c r="D18" s="3"/>
      <c r="E18" s="3"/>
      <c r="F18" s="3"/>
      <c r="G18" s="3"/>
      <c r="H18" s="3"/>
    </row>
    <row r="19" spans="1:9">
      <c r="A19" s="9"/>
      <c r="B19" s="10"/>
      <c r="D19" s="3" t="s">
        <v>14</v>
      </c>
      <c r="E19" s="6">
        <f>(G9&gt;G10)*(E9-1)+(G10&gt;G9)*(E10-1)</f>
        <v>10</v>
      </c>
      <c r="F19" s="6">
        <f>(G9&lt;G10)*(E9-1)+(G10&lt;G9)*(E10-1)</f>
        <v>8</v>
      </c>
      <c r="G19" s="3">
        <f>(G9&gt;G10)*G9^2/G10^2+(G10&gt;G9)*G10^2/G9^2</f>
        <v>17.345454545454501</v>
      </c>
      <c r="H19" s="3">
        <f>2*FDIST(G19,E19,F19)</f>
        <v>4.5833666424400691E-4</v>
      </c>
    </row>
    <row r="20" spans="1:9">
      <c r="A20" s="9"/>
      <c r="B20" s="10"/>
      <c r="D20" s="3"/>
      <c r="E20" s="6"/>
      <c r="F20" s="6"/>
      <c r="G20" s="3"/>
      <c r="H20" s="3"/>
    </row>
    <row r="21" spans="1:9">
      <c r="A21" s="9"/>
      <c r="B21" s="10"/>
      <c r="D21" s="3"/>
      <c r="E21" s="3"/>
      <c r="F21" s="3"/>
      <c r="G21" s="3"/>
      <c r="H21" s="3"/>
    </row>
    <row r="22" spans="1:9">
      <c r="A22" s="9"/>
      <c r="B22" s="10"/>
      <c r="D22" s="5" t="s">
        <v>24</v>
      </c>
      <c r="E22" s="3"/>
      <c r="F22" s="3"/>
      <c r="G22" s="3"/>
      <c r="H22" s="3"/>
    </row>
    <row r="23" spans="1:9">
      <c r="A23" s="9"/>
      <c r="B23" s="10"/>
      <c r="D23" s="3"/>
      <c r="E23" s="3"/>
      <c r="F23" s="3"/>
      <c r="G23" s="3"/>
      <c r="H23" s="3"/>
    </row>
    <row r="24" spans="1:9">
      <c r="A24" s="9"/>
      <c r="B24" s="10"/>
      <c r="D24" s="8" t="s">
        <v>10</v>
      </c>
      <c r="F24" s="8" t="s">
        <v>20</v>
      </c>
      <c r="G24" s="8" t="s">
        <v>11</v>
      </c>
      <c r="H24" s="8" t="s">
        <v>12</v>
      </c>
      <c r="I24" s="8"/>
    </row>
    <row r="25" spans="1:9">
      <c r="A25" s="9"/>
      <c r="B25" s="10"/>
      <c r="D25" s="3"/>
      <c r="F25" s="3"/>
      <c r="G25" s="3"/>
      <c r="H25" s="3"/>
      <c r="I25" s="3"/>
    </row>
    <row r="26" spans="1:9">
      <c r="A26" s="9"/>
      <c r="B26" s="10"/>
      <c r="D26" s="3" t="s">
        <v>13</v>
      </c>
      <c r="F26" s="6">
        <f>E9+E10-2</f>
        <v>18</v>
      </c>
      <c r="G26" s="3">
        <f>F12/H12</f>
        <v>-2.8874165526812017</v>
      </c>
      <c r="H26" s="3">
        <f>TDIST(ABS(G26),F26,2)</f>
        <v>9.8082459544441072E-3</v>
      </c>
      <c r="I26" s="3" t="s">
        <v>22</v>
      </c>
    </row>
    <row r="27" spans="1:9">
      <c r="A27" s="9"/>
      <c r="B27" s="10"/>
      <c r="D27" s="3" t="s">
        <v>21</v>
      </c>
      <c r="F27" s="7">
        <f>((H9^2+H10^2)^2)/((H9^4/(E9-1)+H10^4/(E10-1)))</f>
        <v>11.388242157199905</v>
      </c>
      <c r="G27" s="3">
        <f>F12/H13</f>
        <v>-3.1715537403708072</v>
      </c>
      <c r="H27" s="3">
        <f>TDIST(ABS(G27),F27,2)</f>
        <v>8.8939646494523919E-3</v>
      </c>
      <c r="I27" s="3" t="s">
        <v>23</v>
      </c>
    </row>
    <row r="28" spans="1:9">
      <c r="A28" s="9"/>
      <c r="B28" s="10"/>
      <c r="D28" s="3"/>
      <c r="E28" s="3"/>
      <c r="F28" s="3"/>
      <c r="G28" s="3"/>
      <c r="H28" s="3"/>
      <c r="I28" s="3"/>
    </row>
    <row r="29" spans="1:9">
      <c r="A29" s="9"/>
      <c r="B29" s="10"/>
      <c r="D29" s="3"/>
      <c r="E29" s="3"/>
      <c r="F29" s="3"/>
      <c r="G29" s="3"/>
      <c r="H29" s="3"/>
      <c r="I29" s="3"/>
    </row>
    <row r="30" spans="1:9">
      <c r="A30" s="9"/>
      <c r="B30" s="10"/>
      <c r="D30" s="3"/>
      <c r="E30" s="3"/>
      <c r="F30" s="3"/>
      <c r="G30" s="3"/>
      <c r="H30" s="3"/>
      <c r="I30" s="3"/>
    </row>
    <row r="31" spans="1:9">
      <c r="A31" s="9"/>
      <c r="B31" s="10"/>
      <c r="D31" s="3"/>
      <c r="E31" s="3"/>
      <c r="F31" s="3"/>
      <c r="G31" s="3"/>
      <c r="H31" s="3"/>
      <c r="I31" s="3"/>
    </row>
    <row r="32" spans="1:9">
      <c r="A32" s="9"/>
      <c r="B32" s="10"/>
    </row>
    <row r="33" spans="1:2">
      <c r="A33" s="9"/>
      <c r="B33" s="10"/>
    </row>
    <row r="34" spans="1:2">
      <c r="A34" s="9"/>
      <c r="B34" s="10"/>
    </row>
    <row r="35" spans="1:2">
      <c r="A35" s="9"/>
      <c r="B35" s="10"/>
    </row>
    <row r="36" spans="1:2">
      <c r="A36" s="9"/>
      <c r="B36" s="10"/>
    </row>
    <row r="37" spans="1:2">
      <c r="A37" s="9"/>
      <c r="B37" s="10"/>
    </row>
    <row r="38" spans="1:2">
      <c r="A38" s="9"/>
      <c r="B38" s="10"/>
    </row>
    <row r="39" spans="1:2">
      <c r="A39" s="9"/>
      <c r="B39" s="10"/>
    </row>
    <row r="40" spans="1:2">
      <c r="A40" s="9"/>
      <c r="B40" s="10"/>
    </row>
    <row r="41" spans="1:2">
      <c r="A41" s="9"/>
      <c r="B41" s="10"/>
    </row>
    <row r="42" spans="1:2">
      <c r="A42" s="9"/>
      <c r="B42" s="10"/>
    </row>
    <row r="43" spans="1:2">
      <c r="A43" s="9"/>
      <c r="B43" s="10"/>
    </row>
    <row r="44" spans="1:2">
      <c r="A44" s="9"/>
      <c r="B44" s="10"/>
    </row>
    <row r="45" spans="1:2">
      <c r="A45" s="9"/>
      <c r="B45" s="10"/>
    </row>
    <row r="46" spans="1:2">
      <c r="A46" s="9"/>
      <c r="B46" s="10"/>
    </row>
    <row r="47" spans="1:2">
      <c r="A47" s="9"/>
      <c r="B47" s="10"/>
    </row>
    <row r="48" spans="1:2">
      <c r="A48" s="9"/>
      <c r="B48" s="10"/>
    </row>
    <row r="49" spans="1:2">
      <c r="A49" s="9"/>
      <c r="B49" s="10"/>
    </row>
    <row r="50" spans="1:2">
      <c r="A50" s="9"/>
      <c r="B50" s="10"/>
    </row>
    <row r="51" spans="1:2">
      <c r="A51" s="9"/>
      <c r="B51" s="10"/>
    </row>
    <row r="52" spans="1:2" ht="13.5" thickBot="1">
      <c r="A52" s="11"/>
      <c r="B52" s="12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One-sample t-test</vt:lpstr>
      <vt:lpstr>Two-sample test</vt:lpstr>
    </vt:vector>
  </TitlesOfParts>
  <Company>BC Ministry of Forests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Bergerud</dc:creator>
  <cp:lastModifiedBy>wbergeru</cp:lastModifiedBy>
  <cp:lastPrinted>2000-08-04T23:11:11Z</cp:lastPrinted>
  <dcterms:created xsi:type="dcterms:W3CDTF">2000-08-04T22:13:58Z</dcterms:created>
  <dcterms:modified xsi:type="dcterms:W3CDTF">2012-01-17T22:09:39Z</dcterms:modified>
</cp:coreProperties>
</file>